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95" windowHeight="10200" tabRatio="593"/>
  </bookViews>
  <sheets>
    <sheet name="пр. 3 доходы 2018" sheetId="6" r:id="rId1"/>
  </sheets>
  <definedNames>
    <definedName name="_xlnm.Print_Titles" localSheetId="0">'пр. 3 доходы 2018'!$10:$10</definedName>
    <definedName name="_xlnm.Print_Area" localSheetId="0">'пр. 3 доходы 2018'!$A$2:$E$85</definedName>
  </definedNames>
  <calcPr calcId="125725"/>
</workbook>
</file>

<file path=xl/calcChain.xml><?xml version="1.0" encoding="utf-8"?>
<calcChain xmlns="http://schemas.openxmlformats.org/spreadsheetml/2006/main">
  <c r="E52" i="6"/>
  <c r="E84"/>
  <c r="D83"/>
  <c r="E83"/>
  <c r="C83"/>
  <c r="D50"/>
  <c r="D55"/>
  <c r="D57" l="1"/>
  <c r="D47" s="1"/>
  <c r="E64"/>
  <c r="E61"/>
  <c r="E62"/>
  <c r="E63"/>
  <c r="E54"/>
  <c r="E53"/>
  <c r="E50"/>
  <c r="E51"/>
  <c r="E56"/>
  <c r="E55"/>
  <c r="E49"/>
  <c r="E82"/>
  <c r="D14"/>
  <c r="D16"/>
  <c r="D20"/>
  <c r="D25"/>
  <c r="D28"/>
  <c r="D30"/>
  <c r="D32"/>
  <c r="D36"/>
  <c r="D38"/>
  <c r="D69"/>
  <c r="D68" s="1"/>
  <c r="D65" s="1"/>
  <c r="E13"/>
  <c r="E15"/>
  <c r="E14" s="1"/>
  <c r="E17"/>
  <c r="E18"/>
  <c r="E19"/>
  <c r="E21"/>
  <c r="E22"/>
  <c r="E23"/>
  <c r="E26"/>
  <c r="E27"/>
  <c r="E29"/>
  <c r="E28" s="1"/>
  <c r="E31"/>
  <c r="E30" s="1"/>
  <c r="E33"/>
  <c r="E32" s="1"/>
  <c r="E34"/>
  <c r="E37"/>
  <c r="E36" s="1"/>
  <c r="E39"/>
  <c r="E40"/>
  <c r="E41"/>
  <c r="E42"/>
  <c r="E46"/>
  <c r="E48"/>
  <c r="E58"/>
  <c r="E59"/>
  <c r="E60"/>
  <c r="E66"/>
  <c r="E67"/>
  <c r="E70"/>
  <c r="E71"/>
  <c r="E72"/>
  <c r="E73"/>
  <c r="E74"/>
  <c r="E75"/>
  <c r="E76"/>
  <c r="E77"/>
  <c r="E78"/>
  <c r="E79"/>
  <c r="E80"/>
  <c r="E81"/>
  <c r="D12"/>
  <c r="C69"/>
  <c r="C68" s="1"/>
  <c r="C65" s="1"/>
  <c r="D35" l="1"/>
  <c r="E57"/>
  <c r="E47" s="1"/>
  <c r="D24"/>
  <c r="D44"/>
  <c r="D43" s="1"/>
  <c r="E16"/>
  <c r="E69"/>
  <c r="E68" s="1"/>
  <c r="E65" s="1"/>
  <c r="E25"/>
  <c r="E24" s="1"/>
  <c r="E20"/>
  <c r="E38"/>
  <c r="E35" s="1"/>
  <c r="C57"/>
  <c r="C47" s="1"/>
  <c r="C12"/>
  <c r="E12" s="1"/>
  <c r="C14"/>
  <c r="C16"/>
  <c r="C20"/>
  <c r="C25"/>
  <c r="C28"/>
  <c r="C30"/>
  <c r="C32"/>
  <c r="C36"/>
  <c r="C38"/>
  <c r="D11" l="1"/>
  <c r="D85" s="1"/>
  <c r="C24"/>
  <c r="C35"/>
  <c r="C11" l="1"/>
  <c r="E11" s="1"/>
  <c r="C45" l="1"/>
  <c r="E45" s="1"/>
  <c r="E44" s="1"/>
  <c r="E43" l="1"/>
  <c r="E85" s="1"/>
  <c r="C44"/>
  <c r="C43" s="1"/>
  <c r="C85" s="1"/>
</calcChain>
</file>

<file path=xl/sharedStrings.xml><?xml version="1.0" encoding="utf-8"?>
<sst xmlns="http://schemas.openxmlformats.org/spreadsheetml/2006/main" count="146" uniqueCount="146">
  <si>
    <t/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</si>
  <si>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</si>
  <si>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</si>
  <si>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</si>
  <si>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оплату жилищно-коммунальных услуг отдельным категориям граждан</t>
  </si>
  <si>
    <t>00020203000000000000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</si>
  <si>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</si>
  <si>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</si>
  <si>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</si>
  <si>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</si>
  <si>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</si>
  <si>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ШТРАФЫ, САНКЦИИ, ВОЗМЕЩЕНИЕ УЩЕРБА</t>
  </si>
  <si>
    <t>00011600000000000000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</si>
  <si>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</si>
  <si>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</si>
  <si>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</si>
  <si>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00011406000000000000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</si>
  <si>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</si>
  <si>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00011402043040000410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</si>
  <si>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</si>
  <si>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</si>
  <si>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ПРОДАЖИ МАТЕРИАЛЬНЫХ И НЕМАТЕРИАЛЬНЫХ АКТИВОВ</t>
  </si>
  <si>
    <t>00011400000000000000</t>
  </si>
  <si>
    <t>Плата за негативное воздействие на окружающую среду</t>
  </si>
  <si>
    <t>00011201000000000000</t>
  </si>
  <si>
    <t>ПЛАТЕЖИ ПРИ ПОЛЬЗОВАНИИ ПРИРОДНЫМИ РЕСУРСАМИ</t>
  </si>
  <si>
    <t>00011200000000000000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</si>
  <si>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</si>
  <si>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</si>
  <si>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</si>
  <si>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</si>
  <si>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</si>
  <si>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</si>
  <si>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Платежи от государственных и муниципальных унитарных предприятий</t>
  </si>
  <si>
    <t>00011107000000000000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</si>
  <si>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</si>
  <si>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</si>
  <si>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</si>
  <si>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00011105012040000120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</si>
  <si>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</si>
  <si>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</si>
  <si>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</si>
  <si>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</si>
  <si>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ГОСУДАРСТВЕННАЯ ПОШЛИНА</t>
  </si>
  <si>
    <t>00010800000000000000</t>
  </si>
  <si>
    <t>Земельный налог</t>
  </si>
  <si>
    <t>00010606000000000000</t>
  </si>
  <si>
    <t>Налог на имущество физических лиц</t>
  </si>
  <si>
    <t>00010601000000000000</t>
  </si>
  <si>
    <t>НАЛОГИ НА ИМУЩЕСТВО</t>
  </si>
  <si>
    <t>00010600000000000000</t>
  </si>
  <si>
    <t>Единый сельскохозяйственный налог</t>
  </si>
  <si>
    <t>00010503000000000000</t>
  </si>
  <si>
    <t>Единый налог на вмененный доход для отдельных видов деятельности</t>
  </si>
  <si>
    <t>00010502000000000000</t>
  </si>
  <si>
    <t>НАЛОГИ НА СОВОКУПНЫЙ ДОХОД</t>
  </si>
  <si>
    <t>00010500000000000000</t>
  </si>
  <si>
    <t>Налог на доходы физических лиц</t>
  </si>
  <si>
    <t>00010102000000000000</t>
  </si>
  <si>
    <t>НАЛОГИ НА ПРИБЫЛЬ, ДОХОДЫ</t>
  </si>
  <si>
    <t>00010100000000000000</t>
  </si>
  <si>
    <t>НАЛОГОВЫЕ И НЕНАЛОГОВЫЕ ДОХОДЫ</t>
  </si>
  <si>
    <t>00010000000000000000</t>
  </si>
  <si>
    <t>Наименование платежей</t>
  </si>
  <si>
    <t>Код дохода</t>
  </si>
  <si>
    <t>Субсидии на оздоровление детей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</si>
  <si>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</si>
  <si>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Субвенции бюджетам городских округов на осуществление переданных полномочий по комиссии по делам несовершеннолетних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</si>
  <si>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</si>
  <si>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</si>
  <si>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>Субвенции бюджетам городских округов на реализацию Закона РТ "О погребении и похоронном деле"</t>
  </si>
  <si>
    <t>Итого доходов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</si>
  <si>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</si>
  <si>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</si>
  <si>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</si>
  <si>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 xml:space="preserve"> 00010300000000000000</t>
  </si>
  <si>
    <t xml:space="preserve"> 00010504000000000000</t>
  </si>
  <si>
    <t>Налог, взимаемый в связи с применением патентной системы налогообложения</t>
  </si>
  <si>
    <t>в том числе общие образовательные учреждения</t>
  </si>
  <si>
    <t>00011406024040000400</t>
  </si>
  <si>
    <t>Доходы от продажи земельных участков, нахоящихся в муниципальногй собственности</t>
  </si>
  <si>
    <t>00011300000000000000</t>
  </si>
  <si>
    <t>ДОХОДЫ ОТ ОКАЗАНИЯ ПЛАТНЫХ УСЛУГ (РАБОТ) И КОМПЕНСАЦИИ ЗАТРАТ ГОСУДАРСТВА</t>
  </si>
  <si>
    <t xml:space="preserve"> 00011700000000000000</t>
  </si>
  <si>
    <t>Прочие неналоговые доходы</t>
  </si>
  <si>
    <t>Субсидии бюджетам  муниципальных образований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</si>
  <si>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</si>
  <si>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 xml:space="preserve">Прочие субсидии 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</si>
  <si>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</si>
  <si>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</si>
  <si>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>Сумма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</si>
  <si>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</si>
  <si>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</si>
  <si>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               дошкольные образовательные учреждения</t>
  </si>
  <si>
    <t>Приложение 3</t>
  </si>
  <si>
    <t>000 2 02 15002 04 0000 151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</si>
  <si>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</si>
  <si>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000 2 02 20041 04 0000 151</t>
  </si>
  <si>
    <t>000 2 02 10000 00 0000 000</t>
  </si>
  <si>
    <t>000 2 02 20000 00 0000 000</t>
  </si>
  <si>
    <t>000 2 02 29999 00 0000 151</t>
  </si>
  <si>
    <t>000 2 02 35250 04 0000 151</t>
  </si>
  <si>
    <t>000 2 02 30013 04 0000 151</t>
  </si>
  <si>
    <t>000 2 02 30024 04 0000 151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</si>
  <si>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</si>
  <si>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000 2 02 35380 04 0000 151</t>
  </si>
  <si>
    <t>Дотации бюджетам городских округов на поддержку мер по обеспечению сбалансированности бюджетов</t>
  </si>
  <si>
    <t>000 2 02 03022 04 0000 151</t>
  </si>
  <si>
    <t>ДОХОДЫ БЮДЖЕТА ГОРОДСКОГО ОКРУГА "ГОРОД КЫЗЫЛ РЕСПУБЛИКИ ТЫВА" НА 2018 ГОД</t>
  </si>
  <si>
    <t>Субсидии на поддержку обустройство мест массового отдыха населения (городских парков)</t>
  </si>
  <si>
    <t>Субсидии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</si>
  <si>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</si>
  <si>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</si>
  <si>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000 2 02 35120 04 0000 151</t>
  </si>
  <si>
    <t>на 2018 год и на плановый период 2019 и 2020 годов"</t>
  </si>
  <si>
    <t>(тыс. рублей)</t>
  </si>
  <si>
    <t>Изменения (+;-)</t>
  </si>
  <si>
    <t>План с учетом изменений</t>
  </si>
  <si>
    <t>Субвенции бюджетам городских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</si>
  <si>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000 2 02 35573 04 0000 151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</si>
  <si>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</si>
  <si>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</si>
  <si>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000 2 02 25555 04 0000 151</t>
  </si>
  <si>
    <t xml:space="preserve"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</si>
  <si>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Субсидии бюджетам городских округов на поддержку обустройства мест массового отдыха населения (городских парков)</t>
  </si>
  <si>
    <t>000 2 02 25560 04 0000 151</t>
  </si>
  <si>
    <t>Субсидии на софинансирование расходных обязательств муниципальных образований на приобретение транспортных средств для организации регулирования перевозки пассажиров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</si>
  <si>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</si>
  <si>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000 2 02 20299 04 0000 151</t>
  </si>
  <si>
    <t>000 2 02 25027 04 0000 151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</si>
  <si>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</si>
  <si>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000 2 02 25466 04 0000 151</t>
  </si>
  <si>
    <t>Субсидии бюджетам городских округов на реализацию мероприятий по укреплению единства российской нации и этнокультурному развитию народов России</t>
  </si>
  <si>
    <t>000 2 02 25516 04 0000 151</t>
  </si>
  <si>
    <t>Субсидия бюджетам городских округов на поддержку отрасли культуры</t>
  </si>
  <si>
    <t>000  202 25519 04 0000 151</t>
  </si>
  <si>
    <t>000 2 19 60010 00 0000 000</t>
  </si>
  <si>
    <t>ВОЗВРАТ ОСТАТКОВ СУБСИДИЙ, СУБВЕНЦИЙ И ИНЫХ МЕЖБЮДЖЕТНЫХ СРЕДСТВ, ИМЕЮЩИХ ЦЕЛЕВОЕ НАЗНАЧЕНИЕ ПРОШЛЫХ ЛЕТ</t>
  </si>
  <si>
    <t xml:space="preserve">000 2 19 60010 04 0000 151
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</si>
  <si>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</t>
  </si>
  <si>
    <t xml:space="preserve">Субсидии бюджетам городских округов на реализацию мероприятий по обеспечению жильем молодых семей
</t>
  </si>
  <si>
    <t xml:space="preserve">000 2 02 25497 04 0000 151
</t>
  </si>
  <si>
    <t>к решению Хурала представителей города Кызыла</t>
  </si>
  <si>
    <t>"О внесении изменений в Решение Хурала представителей города Кызыла</t>
  </si>
  <si>
    <t xml:space="preserve">от 27 декабря 2017 г. № 385 "О бюджете городского округа "Город Кызыл Республики Тыва" </t>
  </si>
  <si>
    <t>от "20" июня 2018 года № 409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</si>
</sst>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#,##0.0;[Red]\-#,##0.0;0.0"/>
    <numFmt numFmtId="166" formatCode="#,##0.00_ ;[Red]\-#,##0.00\ 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49" fontId="3" fillId="0" borderId="1" xfId="1" applyNumberFormat="1" applyFont="1" applyFill="1" applyBorder="1" applyAlignment="1" applyProtection="1">
      <alignment horizontal="center" vertical="center"/>
      <protection hidden="1"/>
    </xf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/>
    <xf numFmtId="0" fontId="3" fillId="0" borderId="0" xfId="1" applyFont="1" applyAlignment="1">
      <alignment horizontal="right"/>
    </xf>
    <xf numFmtId="49" fontId="2" fillId="0" borderId="1" xfId="1" applyNumberFormat="1" applyFont="1" applyFill="1" applyBorder="1" applyAlignment="1" applyProtection="1">
      <alignment horizontal="center"/>
      <protection hidden="1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Protection="1"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right"/>
    </xf>
    <xf numFmtId="165" fontId="6" fillId="0" borderId="1" xfId="1" applyNumberFormat="1" applyFont="1" applyFill="1" applyBorder="1" applyAlignment="1" applyProtection="1">
      <alignment horizontal="right" vertical="center"/>
      <protection hidden="1"/>
    </xf>
    <xf numFmtId="165" fontId="5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3" fillId="0" borderId="0" xfId="1" applyNumberFormat="1" applyFont="1"/>
    <xf numFmtId="165" fontId="8" fillId="0" borderId="1" xfId="1" applyNumberFormat="1" applyFont="1" applyFill="1" applyBorder="1" applyAlignment="1" applyProtection="1">
      <alignment vertical="center"/>
      <protection hidden="1"/>
    </xf>
    <xf numFmtId="165" fontId="5" fillId="0" borderId="1" xfId="1" applyNumberFormat="1" applyFont="1" applyFill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wrapText="1"/>
      <protection hidden="1"/>
    </xf>
    <xf numFmtId="0" fontId="5" fillId="0" borderId="1" xfId="1" applyNumberFormat="1" applyFont="1" applyFill="1" applyBorder="1" applyAlignment="1" applyProtection="1">
      <alignment wrapText="1"/>
      <protection hidden="1"/>
    </xf>
    <xf numFmtId="0" fontId="7" fillId="0" borderId="1" xfId="0" applyFont="1" applyFill="1" applyBorder="1" applyAlignment="1">
      <alignment wrapText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5" fillId="0" borderId="1" xfId="1" applyNumberFormat="1" applyFont="1" applyFill="1" applyBorder="1" applyAlignment="1" applyProtection="1">
      <alignment vertical="center" wrapText="1"/>
      <protection hidden="1"/>
    </xf>
    <xf numFmtId="0" fontId="5" fillId="0" borderId="1" xfId="1" applyNumberFormat="1" applyFont="1" applyFill="1" applyBorder="1" applyAlignment="1" applyProtection="1">
      <alignment vertical="top" wrapText="1"/>
      <protection hidden="1"/>
    </xf>
    <xf numFmtId="0" fontId="5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1" applyNumberFormat="1" applyFont="1" applyFill="1" applyBorder="1" applyAlignment="1" applyProtection="1">
      <alignment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4" xfId="1" applyNumberFormat="1" applyFont="1" applyFill="1" applyBorder="1" applyAlignment="1" applyProtection="1">
      <alignment horizontal="left" vertical="top" wrapText="1"/>
      <protection hidden="1"/>
    </xf>
    <xf numFmtId="165" fontId="5" fillId="0" borderId="4" xfId="1" applyNumberFormat="1" applyFont="1" applyFill="1" applyBorder="1" applyAlignment="1" applyProtection="1">
      <alignment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5" fontId="6" fillId="0" borderId="5" xfId="1" applyNumberFormat="1" applyFont="1" applyFill="1" applyBorder="1" applyAlignment="1" applyProtection="1">
      <alignment horizontal="right"/>
      <protection hidden="1"/>
    </xf>
    <xf numFmtId="164" fontId="6" fillId="0" borderId="3" xfId="1" applyNumberFormat="1" applyFont="1" applyFill="1" applyBorder="1" applyAlignment="1" applyProtection="1">
      <alignment horizontal="center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/>
    <xf numFmtId="164" fontId="5" fillId="0" borderId="6" xfId="1" applyNumberFormat="1" applyFont="1" applyFill="1" applyBorder="1" applyAlignment="1" applyProtection="1">
      <alignment horizontal="right" vertical="center"/>
      <protection hidden="1"/>
    </xf>
    <xf numFmtId="165" fontId="5" fillId="0" borderId="6" xfId="1" applyNumberFormat="1" applyFont="1" applyFill="1" applyBorder="1" applyAlignment="1" applyProtection="1">
      <alignment horizontal="right" vertical="center"/>
      <protection hidden="1"/>
    </xf>
    <xf numFmtId="165" fontId="8" fillId="0" borderId="6" xfId="1" applyNumberFormat="1" applyFont="1" applyFill="1" applyBorder="1" applyAlignment="1" applyProtection="1">
      <alignment vertical="center"/>
      <protection hidden="1"/>
    </xf>
    <xf numFmtId="165" fontId="5" fillId="0" borderId="6" xfId="1" applyNumberFormat="1" applyFont="1" applyFill="1" applyBorder="1" applyAlignment="1" applyProtection="1">
      <alignment vertical="center"/>
      <protection hidden="1"/>
    </xf>
    <xf numFmtId="165" fontId="5" fillId="0" borderId="7" xfId="1" applyNumberFormat="1" applyFont="1" applyFill="1" applyBorder="1" applyAlignment="1" applyProtection="1">
      <alignment vertical="center"/>
      <protection hidden="1"/>
    </xf>
    <xf numFmtId="165" fontId="6" fillId="0" borderId="8" xfId="1" applyNumberFormat="1" applyFont="1" applyFill="1" applyBorder="1" applyAlignment="1" applyProtection="1">
      <alignment horizontal="right"/>
      <protection hidden="1"/>
    </xf>
    <xf numFmtId="165" fontId="5" fillId="0" borderId="9" xfId="1" applyNumberFormat="1" applyFont="1" applyFill="1" applyBorder="1" applyAlignment="1" applyProtection="1">
      <alignment horizontal="right" vertical="center"/>
      <protection hidden="1"/>
    </xf>
    <xf numFmtId="165" fontId="8" fillId="0" borderId="9" xfId="1" applyNumberFormat="1" applyFont="1" applyFill="1" applyBorder="1" applyAlignment="1" applyProtection="1">
      <alignment vertical="center"/>
      <protection hidden="1"/>
    </xf>
    <xf numFmtId="0" fontId="4" fillId="0" borderId="1" xfId="1" applyFont="1" applyBorder="1"/>
    <xf numFmtId="0" fontId="3" fillId="0" borderId="4" xfId="1" applyFont="1" applyBorder="1"/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9" xfId="1" applyNumberFormat="1" applyFont="1" applyFill="1" applyBorder="1" applyAlignment="1" applyProtection="1">
      <alignment horizontal="left" vertical="top"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1" applyNumberFormat="1" applyFont="1" applyFill="1" applyBorder="1" applyAlignment="1" applyProtection="1">
      <alignment horizontal="left" vertical="top" wrapText="1"/>
      <protection hidden="1"/>
    </xf>
    <xf numFmtId="165" fontId="5" fillId="0" borderId="10" xfId="1" applyNumberFormat="1" applyFont="1" applyFill="1" applyBorder="1" applyAlignment="1" applyProtection="1">
      <alignment horizontal="right" vertical="center"/>
      <protection hidden="1"/>
    </xf>
    <xf numFmtId="165" fontId="6" fillId="0" borderId="3" xfId="1" applyNumberFormat="1" applyFont="1" applyFill="1" applyBorder="1" applyAlignment="1" applyProtection="1">
      <alignment horizontal="right"/>
      <protection hidden="1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0" xfId="1" applyFont="1" applyAlignment="1">
      <alignment horizontal="right"/>
    </xf>
    <xf numFmtId="0" fontId="6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12" fillId="0" borderId="0" xfId="0" applyFont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1"/>
  <sheetViews>
    <sheetView tabSelected="1" workbookViewId="0">
      <selection activeCell="B7" sqref="B7:E7"/>
    </sheetView>
  </sheetViews>
  <sheetFormatPr defaultColWidth="9.140625" defaultRowHeight="12.75"/>
  <cols>
    <col min="1" max="1" width="24.140625" style="10" customWidth="1"/>
    <col min="2" max="2" width="69.85546875" style="6" customWidth="1"/>
    <col min="3" max="3" width="14.28515625" style="7" customWidth="1"/>
    <col min="4" max="4" width="14.42578125" style="6" customWidth="1"/>
    <col min="5" max="5" width="15.7109375" style="6" customWidth="1"/>
    <col min="6" max="189" width="9.140625" style="6" customWidth="1"/>
    <col min="190" max="16384" width="9.140625" style="6"/>
  </cols>
  <sheetData>
    <row r="1" spans="1:5">
      <c r="C1" s="61"/>
    </row>
    <row r="2" spans="1:5">
      <c r="A2" s="5"/>
      <c r="B2" s="60"/>
      <c r="C2" s="63" t="s">
        <v>94</v>
      </c>
      <c r="D2" s="63"/>
      <c r="E2" s="63"/>
    </row>
    <row r="3" spans="1:5">
      <c r="A3" s="5"/>
      <c r="B3" s="63" t="s">
        <v>142</v>
      </c>
      <c r="C3" s="63"/>
      <c r="D3" s="63"/>
      <c r="E3" s="63"/>
    </row>
    <row r="4" spans="1:5" ht="15" customHeight="1">
      <c r="A4" s="5"/>
      <c r="B4" s="63" t="s">
        <v>143</v>
      </c>
      <c r="C4" s="63"/>
      <c r="D4" s="63"/>
      <c r="E4" s="63"/>
    </row>
    <row r="5" spans="1:5">
      <c r="A5" s="5"/>
      <c r="B5" s="63" t="s">
        <v>144</v>
      </c>
      <c r="C5" s="63"/>
      <c r="D5" s="63"/>
      <c r="E5" s="63"/>
    </row>
    <row r="6" spans="1:5">
      <c r="A6" s="5"/>
      <c r="B6" s="63" t="s">
        <v>114</v>
      </c>
      <c r="C6" s="63"/>
      <c r="D6" s="63"/>
      <c r="E6" s="63"/>
    </row>
    <row r="7" spans="1:5">
      <c r="A7" s="5"/>
      <c r="B7" s="64" t="s">
        <v>145</v>
      </c>
      <c r="C7" s="64"/>
      <c r="D7" s="64"/>
      <c r="E7" s="64"/>
    </row>
    <row r="8" spans="1:5" ht="36.75" customHeight="1">
      <c r="A8" s="62" t="s">
        <v>108</v>
      </c>
      <c r="B8" s="62"/>
      <c r="C8" s="62"/>
      <c r="D8" s="62"/>
      <c r="E8" s="62"/>
    </row>
    <row r="9" spans="1:5" ht="15.75">
      <c r="A9" s="5"/>
      <c r="B9" s="11"/>
      <c r="E9" s="13" t="s">
        <v>115</v>
      </c>
    </row>
    <row r="10" spans="1:5" ht="37.5" customHeight="1">
      <c r="A10" s="12" t="s">
        <v>64</v>
      </c>
      <c r="B10" s="12" t="s">
        <v>63</v>
      </c>
      <c r="C10" s="12" t="s">
        <v>90</v>
      </c>
      <c r="D10" s="41" t="s">
        <v>116</v>
      </c>
      <c r="E10" s="12" t="s">
        <v>117</v>
      </c>
    </row>
    <row r="11" spans="1:5" ht="15.75">
      <c r="A11" s="4" t="s">
        <v>62</v>
      </c>
      <c r="B11" s="23" t="s">
        <v>61</v>
      </c>
      <c r="C11" s="14">
        <f>C12+C14+C16+C20+C23+C24+C32+C34+C35+C41+C42</f>
        <v>755079</v>
      </c>
      <c r="D11" s="14">
        <f t="shared" ref="D11" si="0">D12+D14+D16+D20+D23+D24+D32+D34+D35+D41+D42</f>
        <v>28272</v>
      </c>
      <c r="E11" s="14">
        <f>C11+D11</f>
        <v>783351</v>
      </c>
    </row>
    <row r="12" spans="1:5" ht="15.75">
      <c r="A12" s="4" t="s">
        <v>60</v>
      </c>
      <c r="B12" s="23" t="s">
        <v>59</v>
      </c>
      <c r="C12" s="14">
        <f>C13</f>
        <v>440985</v>
      </c>
      <c r="D12" s="14">
        <f t="shared" ref="D12" si="1">D13</f>
        <v>0</v>
      </c>
      <c r="E12" s="14">
        <f t="shared" ref="E12:E84" si="2">C12+D12</f>
        <v>440985</v>
      </c>
    </row>
    <row r="13" spans="1:5" ht="15.75">
      <c r="A13" s="3" t="s">
        <v>58</v>
      </c>
      <c r="B13" s="24" t="s">
        <v>57</v>
      </c>
      <c r="C13" s="15">
        <v>440985</v>
      </c>
      <c r="D13" s="15"/>
      <c r="E13" s="14">
        <f t="shared" si="2"/>
        <v>440985</v>
      </c>
    </row>
    <row r="14" spans="1:5" ht="35.25" customHeight="1">
      <c r="A14" s="4" t="s">
        <v>75</v>
      </c>
      <c r="B14" s="23" t="s">
        <v>72</v>
      </c>
      <c r="C14" s="14">
        <f>C15</f>
        <v>4784</v>
      </c>
      <c r="D14" s="14">
        <f t="shared" ref="D14:E14" si="3">D15</f>
        <v>0</v>
      </c>
      <c r="E14" s="14">
        <f t="shared" si="3"/>
        <v>4784</v>
      </c>
    </row>
    <row r="15" spans="1:5" ht="31.5">
      <c r="A15" s="3" t="s">
        <v>73</v>
      </c>
      <c r="B15" s="25" t="s">
        <v>74</v>
      </c>
      <c r="C15" s="15">
        <v>4784</v>
      </c>
      <c r="E15" s="14">
        <f t="shared" si="2"/>
        <v>4784</v>
      </c>
    </row>
    <row r="16" spans="1:5" ht="15.75">
      <c r="A16" s="4" t="s">
        <v>56</v>
      </c>
      <c r="B16" s="23" t="s">
        <v>55</v>
      </c>
      <c r="C16" s="14">
        <f>C17+C18+C19</f>
        <v>75955</v>
      </c>
      <c r="D16" s="14">
        <f t="shared" ref="D16:E16" si="4">D17+D18+D19</f>
        <v>0</v>
      </c>
      <c r="E16" s="14">
        <f t="shared" si="4"/>
        <v>75955</v>
      </c>
    </row>
    <row r="17" spans="1:5" ht="31.5">
      <c r="A17" s="3" t="s">
        <v>54</v>
      </c>
      <c r="B17" s="24" t="s">
        <v>53</v>
      </c>
      <c r="C17" s="15">
        <v>69066</v>
      </c>
      <c r="D17" s="42"/>
      <c r="E17" s="14">
        <f t="shared" si="2"/>
        <v>69066</v>
      </c>
    </row>
    <row r="18" spans="1:5" ht="15.75">
      <c r="A18" s="3" t="s">
        <v>52</v>
      </c>
      <c r="B18" s="24" t="s">
        <v>51</v>
      </c>
      <c r="C18" s="15">
        <v>569</v>
      </c>
      <c r="D18" s="42"/>
      <c r="E18" s="14">
        <f t="shared" si="2"/>
        <v>569</v>
      </c>
    </row>
    <row r="19" spans="1:5" ht="31.5">
      <c r="A19" s="3" t="s">
        <v>76</v>
      </c>
      <c r="B19" s="24" t="s">
        <v>77</v>
      </c>
      <c r="C19" s="15">
        <v>6320</v>
      </c>
      <c r="D19" s="42"/>
      <c r="E19" s="14">
        <f t="shared" si="2"/>
        <v>6320</v>
      </c>
    </row>
    <row r="20" spans="1:5" ht="15.75">
      <c r="A20" s="4" t="s">
        <v>50</v>
      </c>
      <c r="B20" s="23" t="s">
        <v>49</v>
      </c>
      <c r="C20" s="14">
        <f>C21+C22</f>
        <v>104255</v>
      </c>
      <c r="D20" s="14">
        <f t="shared" ref="D20:E20" si="5">D21+D22</f>
        <v>0</v>
      </c>
      <c r="E20" s="14">
        <f t="shared" si="5"/>
        <v>104255</v>
      </c>
    </row>
    <row r="21" spans="1:5" ht="15.75">
      <c r="A21" s="3" t="s">
        <v>48</v>
      </c>
      <c r="B21" s="24" t="s">
        <v>47</v>
      </c>
      <c r="C21" s="15">
        <v>21009</v>
      </c>
      <c r="D21" s="42"/>
      <c r="E21" s="14">
        <f t="shared" si="2"/>
        <v>21009</v>
      </c>
    </row>
    <row r="22" spans="1:5" ht="15.75">
      <c r="A22" s="3" t="s">
        <v>46</v>
      </c>
      <c r="B22" s="24" t="s">
        <v>45</v>
      </c>
      <c r="C22" s="15">
        <v>83246</v>
      </c>
      <c r="D22" s="42"/>
      <c r="E22" s="14">
        <f t="shared" si="2"/>
        <v>83246</v>
      </c>
    </row>
    <row r="23" spans="1:5" ht="15.75">
      <c r="A23" s="4" t="s">
        <v>44</v>
      </c>
      <c r="B23" s="23" t="s">
        <v>43</v>
      </c>
      <c r="C23" s="14">
        <v>25494</v>
      </c>
      <c r="D23" s="14">
        <v>2084</v>
      </c>
      <c r="E23" s="14">
        <f t="shared" si="2"/>
        <v>27578</v>
      </c>
    </row>
    <row r="24" spans="1:5" ht="47.25">
      <c r="A24" s="4" t="s">
        <v>42</v>
      </c>
      <c r="B24" s="26" t="s">
        <v>41</v>
      </c>
      <c r="C24" s="14">
        <f>C25+C28+C30</f>
        <v>38310</v>
      </c>
      <c r="D24" s="14">
        <f t="shared" ref="D24:E24" si="6">D25+D28+D30</f>
        <v>24660</v>
      </c>
      <c r="E24" s="14">
        <f t="shared" si="6"/>
        <v>62970</v>
      </c>
    </row>
    <row r="25" spans="1:5" ht="76.5" customHeight="1">
      <c r="A25" s="4" t="s">
        <v>40</v>
      </c>
      <c r="B25" s="23" t="s">
        <v>39</v>
      </c>
      <c r="C25" s="14">
        <f>C26+C27</f>
        <v>21633</v>
      </c>
      <c r="D25" s="14">
        <f t="shared" ref="D25:E25" si="7">D26+D27</f>
        <v>388</v>
      </c>
      <c r="E25" s="14">
        <f t="shared" si="7"/>
        <v>22021</v>
      </c>
    </row>
    <row r="26" spans="1:5" ht="78.75">
      <c r="A26" s="3" t="s">
        <v>38</v>
      </c>
      <c r="B26" s="24" t="s">
        <v>37</v>
      </c>
      <c r="C26" s="15">
        <v>20000</v>
      </c>
      <c r="D26" s="42"/>
      <c r="E26" s="14">
        <f t="shared" si="2"/>
        <v>20000</v>
      </c>
    </row>
    <row r="27" spans="1:5" ht="78.75">
      <c r="A27" s="3" t="s">
        <v>36</v>
      </c>
      <c r="B27" s="24" t="s">
        <v>35</v>
      </c>
      <c r="C27" s="15">
        <v>1633</v>
      </c>
      <c r="D27" s="15">
        <v>388</v>
      </c>
      <c r="E27" s="14">
        <f t="shared" si="2"/>
        <v>2021</v>
      </c>
    </row>
    <row r="28" spans="1:5" ht="31.5">
      <c r="A28" s="4" t="s">
        <v>34</v>
      </c>
      <c r="B28" s="23" t="s">
        <v>33</v>
      </c>
      <c r="C28" s="14">
        <f>C29</f>
        <v>540</v>
      </c>
      <c r="D28" s="14">
        <f t="shared" ref="D28:E28" si="8">D29</f>
        <v>0</v>
      </c>
      <c r="E28" s="14">
        <f t="shared" si="8"/>
        <v>540</v>
      </c>
    </row>
    <row r="29" spans="1:5" ht="47.25">
      <c r="A29" s="3" t="s">
        <v>32</v>
      </c>
      <c r="B29" s="24" t="s">
        <v>31</v>
      </c>
      <c r="C29" s="15">
        <v>540</v>
      </c>
      <c r="E29" s="14">
        <f t="shared" si="2"/>
        <v>540</v>
      </c>
    </row>
    <row r="30" spans="1:5" ht="81.75" customHeight="1">
      <c r="A30" s="4" t="s">
        <v>30</v>
      </c>
      <c r="B30" s="23" t="s">
        <v>29</v>
      </c>
      <c r="C30" s="14">
        <f>C31</f>
        <v>16137</v>
      </c>
      <c r="D30" s="14">
        <f t="shared" ref="D30:E30" si="9">D31</f>
        <v>24272</v>
      </c>
      <c r="E30" s="14">
        <f t="shared" si="9"/>
        <v>40409</v>
      </c>
    </row>
    <row r="31" spans="1:5" ht="78.75">
      <c r="A31" s="3" t="s">
        <v>28</v>
      </c>
      <c r="B31" s="24" t="s">
        <v>27</v>
      </c>
      <c r="C31" s="15">
        <v>16137</v>
      </c>
      <c r="D31" s="15">
        <v>24272</v>
      </c>
      <c r="E31" s="14">
        <f t="shared" si="2"/>
        <v>40409</v>
      </c>
    </row>
    <row r="32" spans="1:5" ht="31.5">
      <c r="A32" s="4" t="s">
        <v>26</v>
      </c>
      <c r="B32" s="23" t="s">
        <v>25</v>
      </c>
      <c r="C32" s="14">
        <f>C33</f>
        <v>2736</v>
      </c>
      <c r="D32" s="14">
        <f t="shared" ref="D32:E32" si="10">D33</f>
        <v>0</v>
      </c>
      <c r="E32" s="14">
        <f t="shared" si="10"/>
        <v>2736</v>
      </c>
    </row>
    <row r="33" spans="1:8" ht="15.75">
      <c r="A33" s="3" t="s">
        <v>24</v>
      </c>
      <c r="B33" s="24" t="s">
        <v>23</v>
      </c>
      <c r="C33" s="15">
        <v>2736</v>
      </c>
      <c r="D33" s="42"/>
      <c r="E33" s="14">
        <f t="shared" si="2"/>
        <v>2736</v>
      </c>
    </row>
    <row r="34" spans="1:8" ht="31.5">
      <c r="A34" s="4" t="s">
        <v>81</v>
      </c>
      <c r="B34" s="23" t="s">
        <v>82</v>
      </c>
      <c r="C34" s="14"/>
      <c r="D34" s="42"/>
      <c r="E34" s="14">
        <f t="shared" si="2"/>
        <v>0</v>
      </c>
    </row>
    <row r="35" spans="1:8" ht="31.5">
      <c r="A35" s="8" t="s">
        <v>22</v>
      </c>
      <c r="B35" s="23" t="s">
        <v>21</v>
      </c>
      <c r="C35" s="14">
        <f>C36+C38</f>
        <v>20982</v>
      </c>
      <c r="D35" s="14">
        <f>D36+D38</f>
        <v>1528</v>
      </c>
      <c r="E35" s="14">
        <f>E36+E38</f>
        <v>22510</v>
      </c>
    </row>
    <row r="36" spans="1:8" ht="81.75" customHeight="1">
      <c r="A36" s="4" t="s">
        <v>20</v>
      </c>
      <c r="B36" s="23" t="s">
        <v>19</v>
      </c>
      <c r="C36" s="14">
        <f>C37</f>
        <v>7146</v>
      </c>
      <c r="D36" s="14">
        <f t="shared" ref="D36:E36" si="11">D37</f>
        <v>0</v>
      </c>
      <c r="E36" s="14">
        <f t="shared" si="11"/>
        <v>7146</v>
      </c>
    </row>
    <row r="37" spans="1:8" ht="78.75" customHeight="1">
      <c r="A37" s="3" t="s">
        <v>18</v>
      </c>
      <c r="B37" s="24" t="s">
        <v>17</v>
      </c>
      <c r="C37" s="15">
        <v>7146</v>
      </c>
      <c r="E37" s="14">
        <f t="shared" si="2"/>
        <v>7146</v>
      </c>
      <c r="H37" s="15"/>
    </row>
    <row r="38" spans="1:8" ht="78.75">
      <c r="A38" s="4" t="s">
        <v>16</v>
      </c>
      <c r="B38" s="23" t="s">
        <v>15</v>
      </c>
      <c r="C38" s="14">
        <f>C39+C40</f>
        <v>13836</v>
      </c>
      <c r="D38" s="14">
        <f t="shared" ref="D38:E38" si="12">D39+D40</f>
        <v>1528</v>
      </c>
      <c r="E38" s="14">
        <f t="shared" si="12"/>
        <v>15364</v>
      </c>
    </row>
    <row r="39" spans="1:8" ht="47.25">
      <c r="A39" s="3" t="s">
        <v>14</v>
      </c>
      <c r="B39" s="24" t="s">
        <v>13</v>
      </c>
      <c r="C39" s="15">
        <v>7690</v>
      </c>
      <c r="D39" s="42"/>
      <c r="E39" s="14">
        <f t="shared" si="2"/>
        <v>7690</v>
      </c>
    </row>
    <row r="40" spans="1:8" ht="31.5">
      <c r="A40" s="3" t="s">
        <v>79</v>
      </c>
      <c r="B40" s="27" t="s">
        <v>80</v>
      </c>
      <c r="C40" s="15">
        <v>6146</v>
      </c>
      <c r="D40" s="15">
        <v>1528</v>
      </c>
      <c r="E40" s="14">
        <f t="shared" si="2"/>
        <v>7674</v>
      </c>
    </row>
    <row r="41" spans="1:8" ht="15.75">
      <c r="A41" s="4" t="s">
        <v>12</v>
      </c>
      <c r="B41" s="23" t="s">
        <v>11</v>
      </c>
      <c r="C41" s="14">
        <v>41578</v>
      </c>
      <c r="D41" s="42"/>
      <c r="E41" s="14">
        <f t="shared" si="2"/>
        <v>41578</v>
      </c>
    </row>
    <row r="42" spans="1:8" ht="15.75">
      <c r="A42" s="4" t="s">
        <v>83</v>
      </c>
      <c r="B42" s="23" t="s">
        <v>84</v>
      </c>
      <c r="C42" s="14"/>
      <c r="D42" s="42"/>
      <c r="E42" s="14">
        <f t="shared" si="2"/>
        <v>0</v>
      </c>
    </row>
    <row r="43" spans="1:8" ht="15.75">
      <c r="A43" s="2" t="s">
        <v>10</v>
      </c>
      <c r="B43" s="23" t="s">
        <v>9</v>
      </c>
      <c r="C43" s="14">
        <f>C44+C83</f>
        <v>1938402.6999999997</v>
      </c>
      <c r="D43" s="14">
        <f>D44+D83</f>
        <v>116727.09936999998</v>
      </c>
      <c r="E43" s="14">
        <f>E44+E83</f>
        <v>2055129.7993699999</v>
      </c>
    </row>
    <row r="44" spans="1:8" ht="31.5">
      <c r="A44" s="2" t="s">
        <v>8</v>
      </c>
      <c r="B44" s="23" t="s">
        <v>7</v>
      </c>
      <c r="C44" s="14">
        <f>C47+C65+C45</f>
        <v>1938402.6999999997</v>
      </c>
      <c r="D44" s="14">
        <f>D47+D65+D45</f>
        <v>134976.09999999998</v>
      </c>
      <c r="E44" s="14">
        <f>E47+E65+E45</f>
        <v>2073378.7999999998</v>
      </c>
    </row>
    <row r="45" spans="1:8" ht="31.5" hidden="1">
      <c r="A45" s="2" t="s">
        <v>98</v>
      </c>
      <c r="B45" s="23" t="s">
        <v>6</v>
      </c>
      <c r="C45" s="14">
        <f>C46</f>
        <v>0</v>
      </c>
      <c r="E45" s="14">
        <f t="shared" si="2"/>
        <v>0</v>
      </c>
    </row>
    <row r="46" spans="1:8" ht="31.5" hidden="1">
      <c r="A46" s="1" t="s">
        <v>95</v>
      </c>
      <c r="B46" s="24" t="s">
        <v>106</v>
      </c>
      <c r="C46" s="15"/>
      <c r="E46" s="14">
        <f t="shared" si="2"/>
        <v>0</v>
      </c>
    </row>
    <row r="47" spans="1:8" ht="15.75">
      <c r="A47" s="2" t="s">
        <v>99</v>
      </c>
      <c r="B47" s="23" t="s">
        <v>85</v>
      </c>
      <c r="C47" s="14">
        <f>SUM(C48:C57)</f>
        <v>179654.39999999999</v>
      </c>
      <c r="D47" s="14">
        <f t="shared" ref="D47:E47" si="13">SUM(D48:D57)</f>
        <v>85104.099999999962</v>
      </c>
      <c r="E47" s="14">
        <f t="shared" si="13"/>
        <v>264758.5</v>
      </c>
    </row>
    <row r="48" spans="1:8" ht="63">
      <c r="A48" s="3" t="s">
        <v>97</v>
      </c>
      <c r="B48" s="24" t="s">
        <v>96</v>
      </c>
      <c r="C48" s="15"/>
      <c r="D48" s="15">
        <v>10000</v>
      </c>
      <c r="E48" s="15">
        <f t="shared" si="2"/>
        <v>10000</v>
      </c>
    </row>
    <row r="49" spans="1:9" ht="110.25">
      <c r="A49" s="3" t="s">
        <v>128</v>
      </c>
      <c r="B49" s="24" t="s">
        <v>120</v>
      </c>
      <c r="C49" s="15"/>
      <c r="D49" s="15">
        <v>29243.1</v>
      </c>
      <c r="E49" s="15">
        <f t="shared" si="2"/>
        <v>29243.1</v>
      </c>
    </row>
    <row r="50" spans="1:9" ht="47.25">
      <c r="A50" s="3" t="s">
        <v>129</v>
      </c>
      <c r="B50" s="24" t="s">
        <v>127</v>
      </c>
      <c r="C50" s="15"/>
      <c r="D50" s="15">
        <f>4481.2+220.4</f>
        <v>4701.5999999999995</v>
      </c>
      <c r="E50" s="15">
        <f t="shared" si="2"/>
        <v>4701.5999999999995</v>
      </c>
    </row>
    <row r="51" spans="1:9" ht="63">
      <c r="A51" s="3" t="s">
        <v>131</v>
      </c>
      <c r="B51" s="24" t="s">
        <v>130</v>
      </c>
      <c r="C51" s="15"/>
      <c r="D51" s="15">
        <v>1500</v>
      </c>
      <c r="E51" s="15">
        <f t="shared" si="2"/>
        <v>1500</v>
      </c>
    </row>
    <row r="52" spans="1:9" ht="47.25">
      <c r="A52" s="59" t="s">
        <v>141</v>
      </c>
      <c r="B52" s="27" t="s">
        <v>140</v>
      </c>
      <c r="C52" s="15"/>
      <c r="D52" s="15">
        <v>49808.4</v>
      </c>
      <c r="E52" s="15">
        <f t="shared" ref="E52" si="14">C52+D52</f>
        <v>49808.4</v>
      </c>
    </row>
    <row r="53" spans="1:9" ht="47.25">
      <c r="A53" s="3" t="s">
        <v>133</v>
      </c>
      <c r="B53" s="24" t="s">
        <v>132</v>
      </c>
      <c r="C53" s="15"/>
      <c r="D53" s="15">
        <v>950</v>
      </c>
      <c r="E53" s="15">
        <f t="shared" si="2"/>
        <v>950</v>
      </c>
    </row>
    <row r="54" spans="1:9" ht="31.5">
      <c r="A54" s="3" t="s">
        <v>135</v>
      </c>
      <c r="B54" s="24" t="s">
        <v>134</v>
      </c>
      <c r="C54" s="15"/>
      <c r="D54" s="15">
        <v>6</v>
      </c>
      <c r="E54" s="15">
        <f t="shared" si="2"/>
        <v>6</v>
      </c>
    </row>
    <row r="55" spans="1:9" ht="63">
      <c r="A55" s="3" t="s">
        <v>122</v>
      </c>
      <c r="B55" s="24" t="s">
        <v>121</v>
      </c>
      <c r="C55" s="15"/>
      <c r="D55" s="15">
        <f>35349.2+13500</f>
        <v>48849.2</v>
      </c>
      <c r="E55" s="15">
        <f t="shared" si="2"/>
        <v>48849.2</v>
      </c>
    </row>
    <row r="56" spans="1:9" ht="31.5">
      <c r="A56" s="3" t="s">
        <v>125</v>
      </c>
      <c r="B56" s="24" t="s">
        <v>124</v>
      </c>
      <c r="C56" s="15"/>
      <c r="D56" s="15">
        <v>2141.3000000000002</v>
      </c>
      <c r="E56" s="15">
        <f t="shared" si="2"/>
        <v>2141.3000000000002</v>
      </c>
    </row>
    <row r="57" spans="1:9" ht="15.75">
      <c r="A57" s="1" t="s">
        <v>100</v>
      </c>
      <c r="B57" s="28" t="s">
        <v>87</v>
      </c>
      <c r="C57" s="15">
        <f>C58+C59+C60+C61+C62+C63</f>
        <v>179654.39999999999</v>
      </c>
      <c r="D57" s="15">
        <f>D58+D59+D60+D61+D62+D63+D64</f>
        <v>-62095.500000000015</v>
      </c>
      <c r="E57" s="15">
        <f>E58+E59+E60+E61+E62+E63+E64</f>
        <v>117558.9</v>
      </c>
    </row>
    <row r="58" spans="1:9" ht="157.5">
      <c r="A58" s="1"/>
      <c r="B58" s="24" t="s">
        <v>123</v>
      </c>
      <c r="C58" s="15">
        <v>6211</v>
      </c>
      <c r="D58" s="15">
        <v>-545.70000000000005</v>
      </c>
      <c r="E58" s="15">
        <f t="shared" si="2"/>
        <v>5665.3</v>
      </c>
    </row>
    <row r="59" spans="1:9" ht="15.75">
      <c r="A59" s="1"/>
      <c r="B59" s="29" t="s">
        <v>65</v>
      </c>
      <c r="C59" s="15">
        <v>9047.2000000000007</v>
      </c>
      <c r="D59" s="15"/>
      <c r="E59" s="15">
        <f t="shared" si="2"/>
        <v>9047.2000000000007</v>
      </c>
      <c r="I59" s="15"/>
    </row>
    <row r="60" spans="1:9" ht="63">
      <c r="A60" s="1"/>
      <c r="B60" s="29" t="s">
        <v>86</v>
      </c>
      <c r="C60" s="15">
        <v>162274</v>
      </c>
      <c r="D60" s="15">
        <v>-69159.600000000006</v>
      </c>
      <c r="E60" s="15">
        <f t="shared" si="2"/>
        <v>93114.4</v>
      </c>
    </row>
    <row r="61" spans="1:9" ht="31.5">
      <c r="A61" s="1"/>
      <c r="B61" s="24" t="s">
        <v>109</v>
      </c>
      <c r="C61" s="15">
        <v>146.6</v>
      </c>
      <c r="D61" s="15">
        <v>-146.6</v>
      </c>
      <c r="E61" s="15">
        <f t="shared" si="2"/>
        <v>0</v>
      </c>
    </row>
    <row r="62" spans="1:9" ht="47.25">
      <c r="A62" s="1"/>
      <c r="B62" s="29" t="s">
        <v>111</v>
      </c>
      <c r="C62" s="15">
        <v>1954.8</v>
      </c>
      <c r="D62" s="15">
        <v>-1954.8</v>
      </c>
      <c r="E62" s="15">
        <f t="shared" si="2"/>
        <v>0</v>
      </c>
    </row>
    <row r="63" spans="1:9" ht="47.25">
      <c r="A63" s="1"/>
      <c r="B63" s="29" t="s">
        <v>110</v>
      </c>
      <c r="C63" s="15">
        <v>20.8</v>
      </c>
      <c r="D63" s="15">
        <v>111.2</v>
      </c>
      <c r="E63" s="15">
        <f t="shared" si="2"/>
        <v>132</v>
      </c>
    </row>
    <row r="64" spans="1:9" ht="47.25">
      <c r="A64" s="1"/>
      <c r="B64" s="29" t="s">
        <v>126</v>
      </c>
      <c r="C64" s="15"/>
      <c r="D64" s="15">
        <v>9600</v>
      </c>
      <c r="E64" s="15">
        <f t="shared" si="2"/>
        <v>9600</v>
      </c>
    </row>
    <row r="65" spans="1:6" ht="15.75">
      <c r="A65" s="2" t="s">
        <v>5</v>
      </c>
      <c r="B65" s="23" t="s">
        <v>88</v>
      </c>
      <c r="C65" s="14">
        <f>C66+C67+C68+C81+C79+C80</f>
        <v>1758748.2999999998</v>
      </c>
      <c r="D65" s="14">
        <f>D66+D67+D68+D81+D79+D80+D82</f>
        <v>49872</v>
      </c>
      <c r="E65" s="14">
        <f>E66+E67+E68+E81+E79+E80+E82</f>
        <v>1808620.2999999998</v>
      </c>
    </row>
    <row r="66" spans="1:6" ht="47.25">
      <c r="A66" s="1" t="s">
        <v>102</v>
      </c>
      <c r="B66" s="24" t="s">
        <v>3</v>
      </c>
      <c r="C66" s="43">
        <v>903.4</v>
      </c>
      <c r="D66" s="42"/>
      <c r="E66" s="49">
        <f t="shared" si="2"/>
        <v>903.4</v>
      </c>
    </row>
    <row r="67" spans="1:6" ht="47.25">
      <c r="A67" s="1" t="s">
        <v>107</v>
      </c>
      <c r="B67" s="24" t="s">
        <v>2</v>
      </c>
      <c r="C67" s="43">
        <v>84874.8</v>
      </c>
      <c r="D67" s="42"/>
      <c r="E67" s="49">
        <f t="shared" si="2"/>
        <v>84874.8</v>
      </c>
    </row>
    <row r="68" spans="1:6" ht="31.5">
      <c r="A68" s="1" t="s">
        <v>103</v>
      </c>
      <c r="B68" s="24" t="s">
        <v>89</v>
      </c>
      <c r="C68" s="44">
        <f>C69+C72+C73+C74+C75+C76+C77+C78</f>
        <v>1470507.7</v>
      </c>
      <c r="D68" s="15">
        <f t="shared" ref="D68:E68" si="15">D69+D72+D73+D74+D75+D76+D77+D78</f>
        <v>39789.9</v>
      </c>
      <c r="E68" s="49">
        <f t="shared" si="15"/>
        <v>1510297.5999999999</v>
      </c>
    </row>
    <row r="69" spans="1:6" s="9" customFormat="1" ht="78.75">
      <c r="A69" s="16"/>
      <c r="B69" s="30" t="s">
        <v>66</v>
      </c>
      <c r="C69" s="45">
        <f>C70+C71</f>
        <v>1322606</v>
      </c>
      <c r="D69" s="18">
        <f t="shared" ref="D69:E69" si="16">D70+D71</f>
        <v>39789.9</v>
      </c>
      <c r="E69" s="50">
        <f t="shared" si="16"/>
        <v>1362395.9</v>
      </c>
    </row>
    <row r="70" spans="1:6" s="9" customFormat="1" ht="15.75">
      <c r="A70" s="16"/>
      <c r="B70" s="31" t="s">
        <v>78</v>
      </c>
      <c r="C70" s="45">
        <v>931593</v>
      </c>
      <c r="D70" s="18">
        <v>39789.9</v>
      </c>
      <c r="E70" s="49">
        <f t="shared" si="2"/>
        <v>971382.9</v>
      </c>
    </row>
    <row r="71" spans="1:6" s="9" customFormat="1" ht="15.75">
      <c r="A71" s="16"/>
      <c r="B71" s="32" t="s">
        <v>93</v>
      </c>
      <c r="C71" s="45">
        <v>391013</v>
      </c>
      <c r="D71" s="51"/>
      <c r="E71" s="49">
        <f t="shared" si="2"/>
        <v>391013</v>
      </c>
    </row>
    <row r="72" spans="1:6" s="9" customFormat="1" ht="31.5">
      <c r="A72" s="16"/>
      <c r="B72" s="33" t="s">
        <v>69</v>
      </c>
      <c r="C72" s="45">
        <v>58699.1</v>
      </c>
      <c r="D72" s="51"/>
      <c r="E72" s="49">
        <f t="shared" si="2"/>
        <v>58699.1</v>
      </c>
    </row>
    <row r="73" spans="1:6" s="9" customFormat="1" ht="47.25">
      <c r="A73" s="16"/>
      <c r="B73" s="33" t="s">
        <v>68</v>
      </c>
      <c r="C73" s="45">
        <v>30136.2</v>
      </c>
      <c r="D73" s="51"/>
      <c r="E73" s="49">
        <f t="shared" si="2"/>
        <v>30136.2</v>
      </c>
    </row>
    <row r="74" spans="1:6" s="9" customFormat="1" ht="63">
      <c r="A74" s="16"/>
      <c r="B74" s="33" t="s">
        <v>91</v>
      </c>
      <c r="C74" s="45">
        <v>11014.6</v>
      </c>
      <c r="D74" s="51"/>
      <c r="E74" s="49">
        <f t="shared" si="2"/>
        <v>11014.6</v>
      </c>
    </row>
    <row r="75" spans="1:6" ht="31.5">
      <c r="A75" s="16"/>
      <c r="B75" s="32" t="s">
        <v>70</v>
      </c>
      <c r="C75" s="45">
        <v>1593.2</v>
      </c>
      <c r="D75" s="42"/>
      <c r="E75" s="49">
        <f t="shared" si="2"/>
        <v>1593.2</v>
      </c>
    </row>
    <row r="76" spans="1:6" ht="47.25">
      <c r="A76" s="16"/>
      <c r="B76" s="32" t="s">
        <v>67</v>
      </c>
      <c r="C76" s="45">
        <v>433.2</v>
      </c>
      <c r="D76" s="42"/>
      <c r="E76" s="49">
        <f t="shared" si="2"/>
        <v>433.2</v>
      </c>
    </row>
    <row r="77" spans="1:6" ht="47.25">
      <c r="A77" s="16"/>
      <c r="B77" s="34" t="s">
        <v>92</v>
      </c>
      <c r="C77" s="45">
        <v>393.9</v>
      </c>
      <c r="D77" s="42"/>
      <c r="E77" s="49">
        <f t="shared" si="2"/>
        <v>393.9</v>
      </c>
    </row>
    <row r="78" spans="1:6" s="9" customFormat="1" ht="63">
      <c r="A78" s="3"/>
      <c r="B78" s="34" t="s">
        <v>1</v>
      </c>
      <c r="C78" s="45">
        <v>45631.5</v>
      </c>
      <c r="D78" s="51"/>
      <c r="E78" s="49">
        <f t="shared" si="2"/>
        <v>45631.5</v>
      </c>
    </row>
    <row r="79" spans="1:6" s="9" customFormat="1" ht="47.25">
      <c r="A79" s="3" t="s">
        <v>113</v>
      </c>
      <c r="B79" s="29" t="s">
        <v>112</v>
      </c>
      <c r="C79" s="46">
        <v>617</v>
      </c>
      <c r="D79" s="51"/>
      <c r="E79" s="49">
        <f t="shared" si="2"/>
        <v>617</v>
      </c>
      <c r="F79" s="6"/>
    </row>
    <row r="80" spans="1:6" s="9" customFormat="1" ht="31.5">
      <c r="A80" s="1" t="s">
        <v>101</v>
      </c>
      <c r="B80" s="24" t="s">
        <v>4</v>
      </c>
      <c r="C80" s="43">
        <v>38843.699999999997</v>
      </c>
      <c r="D80" s="51"/>
      <c r="E80" s="49">
        <f t="shared" si="2"/>
        <v>38843.699999999997</v>
      </c>
      <c r="F80" s="6"/>
    </row>
    <row r="81" spans="1:5" ht="94.5">
      <c r="A81" s="35" t="s">
        <v>105</v>
      </c>
      <c r="B81" s="36" t="s">
        <v>104</v>
      </c>
      <c r="C81" s="47">
        <v>163001.70000000001</v>
      </c>
      <c r="D81" s="52"/>
      <c r="E81" s="49">
        <f t="shared" si="2"/>
        <v>163001.70000000001</v>
      </c>
    </row>
    <row r="82" spans="1:5" ht="63">
      <c r="A82" s="35" t="s">
        <v>119</v>
      </c>
      <c r="B82" s="53" t="s">
        <v>118</v>
      </c>
      <c r="C82" s="19"/>
      <c r="D82" s="19">
        <v>10082.1</v>
      </c>
      <c r="E82" s="49">
        <f t="shared" si="2"/>
        <v>10082.1</v>
      </c>
    </row>
    <row r="83" spans="1:5" ht="47.25">
      <c r="A83" s="4" t="s">
        <v>136</v>
      </c>
      <c r="B83" s="54" t="s">
        <v>137</v>
      </c>
      <c r="C83" s="19">
        <f>C84</f>
        <v>0</v>
      </c>
      <c r="D83" s="19">
        <f t="shared" ref="D83:E83" si="17">D84</f>
        <v>-18249.000629999999</v>
      </c>
      <c r="E83" s="19">
        <f t="shared" si="17"/>
        <v>-18249.000629999999</v>
      </c>
    </row>
    <row r="84" spans="1:5" ht="48" thickBot="1">
      <c r="A84" s="55" t="s">
        <v>138</v>
      </c>
      <c r="B84" s="56" t="s">
        <v>139</v>
      </c>
      <c r="C84" s="37"/>
      <c r="D84" s="37">
        <v>-18249.000629999999</v>
      </c>
      <c r="E84" s="57">
        <f t="shared" si="2"/>
        <v>-18249.000629999999</v>
      </c>
    </row>
    <row r="85" spans="1:5" ht="16.5" thickBot="1">
      <c r="A85" s="38" t="s">
        <v>0</v>
      </c>
      <c r="B85" s="40" t="s">
        <v>71</v>
      </c>
      <c r="C85" s="48">
        <f>C11+C43</f>
        <v>2693481.6999999997</v>
      </c>
      <c r="D85" s="58">
        <f>D11+D43</f>
        <v>144999.09936999998</v>
      </c>
      <c r="E85" s="39">
        <f>E11+E43</f>
        <v>2838480.7993700001</v>
      </c>
    </row>
    <row r="86" spans="1:5">
      <c r="A86" s="20"/>
      <c r="B86" s="21"/>
      <c r="C86" s="22"/>
      <c r="E86" s="17"/>
    </row>
    <row r="91" spans="1:5">
      <c r="A91" s="6"/>
    </row>
  </sheetData>
  <mergeCells count="7">
    <mergeCell ref="A8:E8"/>
    <mergeCell ref="B4:E4"/>
    <mergeCell ref="C2:E2"/>
    <mergeCell ref="B3:E3"/>
    <mergeCell ref="B5:E5"/>
    <mergeCell ref="B6:E6"/>
    <mergeCell ref="B7:E7"/>
  </mergeCells>
  <pageMargins left="0.68" right="0.27559055118110237" top="0.61" bottom="0.35433070866141736" header="0.67" footer="0.31496062992125984"/>
  <pageSetup paperSize="9" scale="67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пр. 3 доходы 2018</vt:lpstr>
      <vt:lpstr>'пр. 3 доходы 2018'!Заголовки_для_печати</vt:lpstr>
      <vt:lpstr>'пр. 3 доходы 2018'!Область_печати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uh096</cp:lastModifiedBy>
  <cp:lastPrinted>2018-06-05T16:30:43Z</cp:lastPrinted>
  <dcterms:created xsi:type="dcterms:W3CDTF">2012-11-13T04:33:33Z</dcterms:created>
  <dcterms:modified xsi:type="dcterms:W3CDTF">2018-06-21T02:07:15Z</dcterms:modified>
</cp:coreProperties>
</file>